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ion23\Mi unidad\Alterius\Campañas\ImpuestoPredial\"/>
    </mc:Choice>
  </mc:AlternateContent>
  <xr:revisionPtr revIDLastSave="0" documentId="13_ncr:1_{3DE2873A-6936-49E2-8E62-4814FD0F1448}" xr6:coauthVersionLast="47" xr6:coauthVersionMax="47" xr10:uidLastSave="{00000000-0000-0000-0000-000000000000}"/>
  <workbookProtection workbookAlgorithmName="SHA-512" workbookHashValue="E4wKBDYm+hS71AA6sbBssbm+8ZYrugxDObmSMNizo1qUcbRTCcZe8bjolviqCzLsvfEBq1yysoE+XHG9+zNQ5A==" workbookSaltValue="Ab/hJOEm2vQWW9dheUohZQ==" workbookSpinCount="100000" lockStructure="1"/>
  <bookViews>
    <workbookView xWindow="345" yWindow="345" windowWidth="39495" windowHeight="19650" xr2:uid="{F4BF90EC-83EC-4E89-9524-73EB7C94CDB9}"/>
  </bookViews>
  <sheets>
    <sheet name="Calculadora IPU" sheetId="1" r:id="rId1"/>
    <sheet name="Resumen Norma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35" i="1"/>
  <c r="B34" i="1"/>
  <c r="B33" i="1"/>
  <c r="B30" i="1"/>
  <c r="B29" i="1"/>
  <c r="B9" i="1"/>
  <c r="B7" i="1"/>
  <c r="B41" i="1" l="1"/>
  <c r="B44" i="1" s="1"/>
  <c r="B49" i="1" s="1"/>
  <c r="B39" i="1"/>
  <c r="B46" i="1" l="1"/>
  <c r="B48" i="1" s="1"/>
  <c r="B50" i="1" l="1"/>
</calcChain>
</file>

<file path=xl/sharedStrings.xml><?xml version="1.0" encoding="utf-8"?>
<sst xmlns="http://schemas.openxmlformats.org/spreadsheetml/2006/main" count="181" uniqueCount="164">
  <si>
    <t>CALCULADORA DE LÍMITES AL IMPUESTO PREDIAL UNIFICADO (IPU)</t>
  </si>
  <si>
    <t>Art. 2 Ley 1995/2019 · Art. 6 Ley 44/1990 · Art. 49 Ley 2294/2023 — Vigencia fiscal 2026</t>
  </si>
  <si>
    <t>1. PARÁMETROS GENERALES (Vigencia 2026)</t>
  </si>
  <si>
    <t>SMLMV 2026</t>
  </si>
  <si>
    <t>pesos (Decreto Gobierno Nal.)</t>
  </si>
  <si>
    <t>IPC anual 2025 (dic/dic)</t>
  </si>
  <si>
    <t>DANE - 5,10%</t>
  </si>
  <si>
    <t>135 SMLMV (tope E1-E2)</t>
  </si>
  <si>
    <t>Art. 2 inc. 3 Ley 1995/2019</t>
  </si>
  <si>
    <t>100 hectáreas (tope rural)</t>
  </si>
  <si>
    <t>Parágrafo 7 Art. 2 Ley 1995</t>
  </si>
  <si>
    <t>Límite IPC + 8 pp (actualiz.)</t>
  </si>
  <si>
    <t>Art. 2 inc. 1 Ley 1995/2019</t>
  </si>
  <si>
    <t>Límite no actualiz. (50%)</t>
  </si>
  <si>
    <t>Art. 2 inc. 2 Ley 1995/2019</t>
  </si>
  <si>
    <t>2. DATOS DEL PREDIO (ingrese en celdas azules)</t>
  </si>
  <si>
    <t>Avalúo catastral nuevo (2026)</t>
  </si>
  <si>
    <t>← Ingrese valor</t>
  </si>
  <si>
    <t>Tarifa IPU (por mil)</t>
  </si>
  <si>
    <t>← Tarifa del municipio (‰)</t>
  </si>
  <si>
    <t>← Valor pagado vigencia anterior</t>
  </si>
  <si>
    <t>CRITERIOS DEL PREDIO:</t>
  </si>
  <si>
    <t>¿Fue actualizado catastralmente?</t>
  </si>
  <si>
    <t>NO</t>
  </si>
  <si>
    <t>← SÍ / NO</t>
  </si>
  <si>
    <t>¿Pagó según esa actualización?</t>
  </si>
  <si>
    <t>← SÍ / NO (solo si actualizado)</t>
  </si>
  <si>
    <t>¿Es vivienda estrato 1 o 2?</t>
  </si>
  <si>
    <t>¿Es sector rural?</t>
  </si>
  <si>
    <t>SÍ</t>
  </si>
  <si>
    <t>Área del predio (hectáreas)</t>
  </si>
  <si>
    <t>← Solo si es rural</t>
  </si>
  <si>
    <t>¿Es formación catastral (1ª vez)?</t>
  </si>
  <si>
    <t>← SÍ / NO (Art. 6 Ley 44)</t>
  </si>
  <si>
    <t>¿Es lote / urbanizable no urbaniz.?</t>
  </si>
  <si>
    <t>← SÍ / NO (excluido de límites)</t>
  </si>
  <si>
    <t>3. EVALUACIÓN DE CRITERIOS Y LÍMITE APLICABLE</t>
  </si>
  <si>
    <t>VERIFICACIÓN DE EXCEPCIONES:</t>
  </si>
  <si>
    <t>¿Excluido de límites? (lote/1ª vez)</t>
  </si>
  <si>
    <t>Parágrafo Art.2 L.1995 / Art.6 L.44</t>
  </si>
  <si>
    <t>¿Rural &gt; 100 ha? (excluido L.1995)</t>
  </si>
  <si>
    <t>Parágrafo 7 Art.2 Ley 1995</t>
  </si>
  <si>
    <t>DETERMINACIÓN DEL LÍMITE:</t>
  </si>
  <si>
    <t>Cumple estrato 1-2 ≤ 135 SMLMV?</t>
  </si>
  <si>
    <t>Actualizado + pagó actualización?</t>
  </si>
  <si>
    <t>No actualizado?</t>
  </si>
  <si>
    <t>4. LÍMITE APLICABLE Y LIQUIDACIÓN</t>
  </si>
  <si>
    <t>NORMA LÍMITE APLICABLE</t>
  </si>
  <si>
    <t>% límite de incremento</t>
  </si>
  <si>
    <t>← % máximo de incremento permitido</t>
  </si>
  <si>
    <t>IPU TEORICO (sin limite)</t>
  </si>
  <si>
    <t>IPU MAXIMO CON LIMITE</t>
  </si>
  <si>
    <t>Avaluo x Tarifa</t>
  </si>
  <si>
    <t>IPU anterior x (1 + % limite)</t>
  </si>
  <si>
    <t>IPU A COBRAR (menor entre ambos)</t>
  </si>
  <si>
    <t>VALOR FINAL A PAGAR</t>
  </si>
  <si>
    <t>DIFERENCIA (ahorro por limite)</t>
  </si>
  <si>
    <t>IPU teorico - IPU a cobrar</t>
  </si>
  <si>
    <t>Esta bien liquidado?</t>
  </si>
  <si>
    <t>Verificacion automatica</t>
  </si>
  <si>
    <t>% incremento real vs. año anterior</t>
  </si>
  <si>
    <t>Incremento efectivo aplicado</t>
  </si>
  <si>
    <t>RESUMEN NORMATIVO - LIMITES AL IMPUESTO PREDIAL UNIFICADO</t>
  </si>
  <si>
    <t>ARTICULO 2 - LEY 1995 DE 2019 (Limite del IPU)</t>
  </si>
  <si>
    <t>Inciso</t>
  </si>
  <si>
    <t>Condicion del predio</t>
  </si>
  <si>
    <t>Limite al incremento</t>
  </si>
  <si>
    <t>Observaciones</t>
  </si>
  <si>
    <t>Inc. 1</t>
  </si>
  <si>
    <t>Predios actualizados catastralmente Y que hayan pagado segun esa actualizacion</t>
  </si>
  <si>
    <t>IPC + 8 puntos porcentuales</t>
  </si>
  <si>
    <t>Ambas condiciones deben cumplirse: actualizacion + pago</t>
  </si>
  <si>
    <t>Inc. 2</t>
  </si>
  <si>
    <t>Predios NO actualizados</t>
  </si>
  <si>
    <t>50% del monto liquidado el anio anterior</t>
  </si>
  <si>
    <t>Aplica a la generalidad de predios con reduccion de rezago (Art. 49 Ley 2294/2023)</t>
  </si>
  <si>
    <t>Inc. 3</t>
  </si>
  <si>
    <t>Viviendas estrato 1 y 2 con avaluo catastral hasta 135 SMLMV</t>
  </si>
  <si>
    <t>100% del IPC</t>
  </si>
  <si>
    <t>Limite especial mas favorable. Avaluo max: $236.372.175 (2026)</t>
  </si>
  <si>
    <t>Paragrafo</t>
  </si>
  <si>
    <t>EXCEPCIONES - La limitacion NO aplica para:</t>
  </si>
  <si>
    <t>Num. 1</t>
  </si>
  <si>
    <t>Terrenos urbanizables no urbanizados o urbanizados no edificados</t>
  </si>
  <si>
    <t>Num. 2</t>
  </si>
  <si>
    <t>Predios que figuraban como lotes no construidos y cuyo nuevo avaluo se origina por construccion</t>
  </si>
  <si>
    <t>Num. 3</t>
  </si>
  <si>
    <t>Predios que utilicen autoavaluo como base gravable</t>
  </si>
  <si>
    <t>Num. 4</t>
  </si>
  <si>
    <t>Predios cuyo avaluo resulta de autoestimacion inscrita por autoridades catastrales</t>
  </si>
  <si>
    <t>Num. 5</t>
  </si>
  <si>
    <t>Predios que hayan cambiado de destino economico o sufrido modificaciones en areas</t>
  </si>
  <si>
    <t>Num. 6</t>
  </si>
  <si>
    <t>No sera afectado el proceso de mantenimiento catastral</t>
  </si>
  <si>
    <t>Num. 7</t>
  </si>
  <si>
    <t>Solo aplicable para predios menores de 100 hectareas respecto a inmuebles del sector rural</t>
  </si>
  <si>
    <t>Rurales &gt; 100 ha: excluidos de Ley 1995</t>
  </si>
  <si>
    <t>Para estos aplica solo Art. 6 Ley 44/1990</t>
  </si>
  <si>
    <t>Num. 8</t>
  </si>
  <si>
    <t>Predios que no han sido objeto de formacion catastral</t>
  </si>
  <si>
    <t>Vigencia</t>
  </si>
  <si>
    <t>Art. 3: Vigencia de 5 anios desde sancion (ago. 2019). Prorrogada por Art. 49 Par. 3 Ley 2294/2023.</t>
  </si>
  <si>
    <t>ARTICULO 6 - LEY 44 DE 1990 (Limites del Impuesto)</t>
  </si>
  <si>
    <t>Regla</t>
  </si>
  <si>
    <t>Contenido</t>
  </si>
  <si>
    <t>Limite</t>
  </si>
  <si>
    <t>A partir del anio en que entre en aplicacion la formacion catastral, el IPU con base en el nuevo avaluo...</t>
  </si>
  <si>
    <t>No podra exceder del DOBLE del IPU liquidado el anio anterior (100% de incremento)</t>
  </si>
  <si>
    <t>Aplica a predios rurales &gt; 100 ha y como limite subsidiario</t>
  </si>
  <si>
    <t>Exc. 1</t>
  </si>
  <si>
    <t>No aplica para predios incorporados por primera vez al catastro</t>
  </si>
  <si>
    <t>Exc. 2</t>
  </si>
  <si>
    <t>No aplica para terrenos urbanizables no urbanizados o urbanizados no edificados</t>
  </si>
  <si>
    <t>Exc. 3</t>
  </si>
  <si>
    <t>No aplica para predios que figuraban como lotes y cuyo nuevo avaluo se origina por construccion</t>
  </si>
  <si>
    <t>Vigente. Coexiste con los limites de la Ley 1995/2019. Art. 6 es limite residual.</t>
  </si>
  <si>
    <t>Objeto</t>
  </si>
  <si>
    <t>Reduccion de rezago de avaluos catastrales a nivel nacional mediante actualizacion masiva de valores rezagados, por una sola vez.</t>
  </si>
  <si>
    <t>Alcance</t>
  </si>
  <si>
    <t>Aplica a predios que NO hayan sido objeto de formacion o actualizacion catastral durante los ultimos 5 anios previos a la Ley 2294/2023.</t>
  </si>
  <si>
    <t>Par. 3</t>
  </si>
  <si>
    <t>Prorroga la vigencia de la Ley 1995/2019: 'Hasta tanto se expida la nueva ley, se mantendra vigente lo dispuesto en la Ley 1995 de 2019'.</t>
  </si>
  <si>
    <t>Efecto fiscal</t>
  </si>
  <si>
    <t>Los predios con reduccion de rezago mantienen la condicion de NO actualizados. Aplica limite del Art. 2 inc. 2 Ley 1995 (50%) y Art. 6 Ley 44 (doble).</t>
  </si>
  <si>
    <t>Concepto DGAF MinHacienda</t>
  </si>
  <si>
    <t>JERARQUIA DE LIMITES</t>
  </si>
  <si>
    <t>Prioridad</t>
  </si>
  <si>
    <t>Condicion</t>
  </si>
  <si>
    <t>Limite aplicable</t>
  </si>
  <si>
    <t>Norma</t>
  </si>
  <si>
    <t>0 (excluido)</t>
  </si>
  <si>
    <t>Lote/urbanizable no urbanizado/1a vez en catastro</t>
  </si>
  <si>
    <t>SIN LIMITE</t>
  </si>
  <si>
    <t>Par. Art.2 L.1995 / Art.6 L.44</t>
  </si>
  <si>
    <t>1 (especial)</t>
  </si>
  <si>
    <t>Vivienda estrato 1-2, avaluo &lt;= 135 SMLMV, rural &lt; 100 ha</t>
  </si>
  <si>
    <t>2 (actualizado)</t>
  </si>
  <si>
    <t>Predio actualizado + pago segun actualizacion, rural &lt; 100 ha</t>
  </si>
  <si>
    <t>IPC + 8 pp</t>
  </si>
  <si>
    <t>3 (no actualizado)</t>
  </si>
  <si>
    <t>Predio no actualizado (inc. rezago Art. 49), rural &lt; 100 ha</t>
  </si>
  <si>
    <t>50% del IPU anio anterior</t>
  </si>
  <si>
    <t>4 (rural grande)</t>
  </si>
  <si>
    <t>Predio rural &gt;= 100 hectareas (excluido de Ley 1995)</t>
  </si>
  <si>
    <t>Doble del IPU anio anterior (100%)</t>
  </si>
  <si>
    <t>Art. 6 Ley 44/1990</t>
  </si>
  <si>
    <t>5 (formacion)</t>
  </si>
  <si>
    <t>Predios con formacion catastral (aplicacion general)</t>
  </si>
  <si>
    <t>FUENTES CONSULTADAS</t>
  </si>
  <si>
    <t>Ley 1995/2019</t>
  </si>
  <si>
    <t>https://www.suin-juriscol.gov.co/viewDocument.asp?ruta=Leyes/30037810</t>
  </si>
  <si>
    <t>Ley 44/1990</t>
  </si>
  <si>
    <t>https://www.funcionpublica.gov.co/eva/gestornormativo/norma.php?i=283</t>
  </si>
  <si>
    <t>MinHacienda DGAF</t>
  </si>
  <si>
    <t>https://www.minhacienda.gov.co/documents/20119/2072816/CATASTRO.pdf</t>
  </si>
  <si>
    <t>Consideraciones Tributarias rezago</t>
  </si>
  <si>
    <t>ARTICULO 49 - LEY 2294 DE 2023 (Reduccion de rezago)</t>
  </si>
  <si>
    <t>Impuesto Predial Unificado liquidado año anterior (2025)</t>
  </si>
  <si>
    <t>SÍ / NO - NOTA: El ajuste de rezago por Res. 2057/2025 (Art. 49 Ley 2294/2023) NO constituye actualización catastral. Responda NO si solo tuvo rezago.</t>
  </si>
  <si>
    <t>SU IMPUESTO NO ESTA BIEN LIQUIDADO?</t>
  </si>
  <si>
    <t>Si su impuesto predial no esta calculado conforme a la ley,</t>
  </si>
  <si>
    <t>reconsideracion para que sea liquidado adecuadamente.</t>
  </si>
  <si>
    <t>contactenos y por $300.000 elaboraremos el recurso de</t>
  </si>
  <si>
    <t>Contáctenos WhatsApp: 310 720 3703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</si>
</sst>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i/>
      <sz val="10"/>
      <color rgb="FFD4E6F1"/>
      <name val="Calibri"/>
      <family val="2"/>
      <scheme val="minor"/>
    </font>
    <font>
      <b/>
      <sz val="10"/>
      <color rgb="FF1B3A4B"/>
      <name val="Calibri"/>
      <family val="2"/>
      <scheme val="minor"/>
    </font>
    <font>
      <b/>
      <sz val="10"/>
      <color rgb="FF2471A3"/>
      <name val="Calibri"/>
      <family val="2"/>
      <scheme val="minor"/>
    </font>
    <font>
      <sz val="9"/>
      <color rgb="FF7F8C8D"/>
      <name val="Calibri"/>
      <family val="2"/>
      <scheme val="minor"/>
    </font>
    <font>
      <i/>
      <sz val="9"/>
      <color rgb="FF7F8C8D"/>
      <name val="Calibri"/>
      <family val="2"/>
      <scheme val="minor"/>
    </font>
    <font>
      <b/>
      <sz val="11"/>
      <color rgb="FF1B3A4B"/>
      <name val="Calibri"/>
      <family val="2"/>
      <scheme val="minor"/>
    </font>
    <font>
      <b/>
      <sz val="10"/>
      <color rgb="FF2C3E50"/>
      <name val="Calibri"/>
      <family val="2"/>
      <scheme val="minor"/>
    </font>
    <font>
      <i/>
      <sz val="9"/>
      <color rgb="FFC0392B"/>
      <name val="Calibri"/>
      <family val="2"/>
      <scheme val="minor"/>
    </font>
    <font>
      <sz val="10"/>
      <color rgb="FF2C3E50"/>
      <name val="Calibri"/>
      <family val="2"/>
      <scheme val="minor"/>
    </font>
    <font>
      <b/>
      <sz val="10"/>
      <color rgb="FF922B21"/>
      <name val="Calibri"/>
      <family val="2"/>
      <scheme val="minor"/>
    </font>
    <font>
      <b/>
      <sz val="11"/>
      <color rgb="FF1E8449"/>
      <name val="Calibri"/>
      <family val="2"/>
      <scheme val="minor"/>
    </font>
    <font>
      <b/>
      <sz val="11"/>
      <color rgb="FFD35400"/>
      <name val="Calibri"/>
      <family val="2"/>
      <scheme val="minor"/>
    </font>
    <font>
      <b/>
      <sz val="12"/>
      <color rgb="FF1B3A4B"/>
      <name val="Calibri"/>
      <family val="2"/>
      <scheme val="minor"/>
    </font>
    <font>
      <b/>
      <sz val="14"/>
      <color rgb="FF1B3A4B"/>
      <name val="Calibri"/>
      <family val="2"/>
      <scheme val="minor"/>
    </font>
    <font>
      <b/>
      <sz val="10"/>
      <color rgb="FFC0392B"/>
      <name val="Calibri"/>
      <family val="2"/>
      <scheme val="minor"/>
    </font>
    <font>
      <b/>
      <sz val="9"/>
      <color rgb="FF7F8C8D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4"/>
      <color rgb="FF27AE6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1B3A4B"/>
        <bgColor indexed="64"/>
      </patternFill>
    </fill>
    <fill>
      <patternFill patternType="solid">
        <fgColor rgb="FF2C5F7C"/>
        <bgColor indexed="64"/>
      </patternFill>
    </fill>
    <fill>
      <patternFill patternType="solid">
        <fgColor rgb="FFE8A838"/>
        <bgColor indexed="64"/>
      </patternFill>
    </fill>
    <fill>
      <patternFill patternType="solid">
        <fgColor rgb="FFF2F7FB"/>
        <bgColor indexed="64"/>
      </patternFill>
    </fill>
    <fill>
      <patternFill patternType="solid">
        <fgColor rgb="FFFEF9E7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FADBD8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FDF2E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E8A838"/>
      </bottom>
      <diagonal/>
    </border>
    <border>
      <left/>
      <right/>
      <top style="medium">
        <color rgb="FFE8A838"/>
      </top>
      <bottom style="thin">
        <color rgb="FFD5DBDB"/>
      </bottom>
      <diagonal/>
    </border>
    <border>
      <left/>
      <right/>
      <top style="thin">
        <color rgb="FFD5DBDB"/>
      </top>
      <bottom style="thin">
        <color rgb="FFD5DBDB"/>
      </bottom>
      <diagonal/>
    </border>
    <border>
      <left style="thin">
        <color rgb="FFE8A838"/>
      </left>
      <right style="thin">
        <color rgb="FFE8A838"/>
      </right>
      <top style="thin">
        <color rgb="FFE8A838"/>
      </top>
      <bottom style="medium">
        <color rgb="FFE8A838"/>
      </bottom>
      <diagonal/>
    </border>
    <border>
      <left style="thin">
        <color rgb="FFE8A838"/>
      </left>
      <right style="thin">
        <color rgb="FFE8A838"/>
      </right>
      <top style="thin">
        <color rgb="FFE8A838"/>
      </top>
      <bottom/>
      <diagonal/>
    </border>
    <border>
      <left/>
      <right/>
      <top style="thin">
        <color rgb="FFAED6F1"/>
      </top>
      <bottom style="thin">
        <color rgb="FFAED6F1"/>
      </bottom>
      <diagonal/>
    </border>
    <border>
      <left/>
      <right/>
      <top style="thin">
        <color rgb="FFAED6F1"/>
      </top>
      <bottom/>
      <diagonal/>
    </border>
    <border>
      <left/>
      <right/>
      <top/>
      <bottom style="medium">
        <color rgb="FFC0392B"/>
      </bottom>
      <diagonal/>
    </border>
    <border>
      <left/>
      <right/>
      <top style="medium">
        <color rgb="FFB7950B"/>
      </top>
      <bottom style="medium">
        <color rgb="FFB7950B"/>
      </bottom>
      <diagonal/>
    </border>
    <border>
      <left/>
      <right/>
      <top style="thin">
        <color rgb="FF27AE60"/>
      </top>
      <bottom style="medium">
        <color rgb="FF27AE6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0" fillId="3" borderId="0" xfId="0" applyFill="1" applyProtection="1"/>
    <xf numFmtId="0" fontId="3" fillId="3" borderId="0" xfId="0" applyFont="1" applyFill="1" applyProtection="1"/>
    <xf numFmtId="0" fontId="1" fillId="4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1" fillId="6" borderId="0" xfId="0" applyFont="1" applyFill="1" applyProtection="1"/>
    <xf numFmtId="0" fontId="0" fillId="6" borderId="0" xfId="0" applyFill="1" applyProtection="1"/>
    <xf numFmtId="0" fontId="1" fillId="5" borderId="0" xfId="0" applyFont="1" applyFill="1" applyProtection="1"/>
    <xf numFmtId="0" fontId="0" fillId="5" borderId="0" xfId="0" applyFill="1" applyProtection="1"/>
    <xf numFmtId="0" fontId="3" fillId="7" borderId="0" xfId="0" applyFont="1" applyFill="1" applyProtection="1"/>
    <xf numFmtId="0" fontId="0" fillId="7" borderId="0" xfId="0" applyFill="1" applyProtection="1"/>
    <xf numFmtId="0" fontId="3" fillId="2" borderId="0" xfId="0" applyFont="1" applyFill="1" applyProtection="1"/>
    <xf numFmtId="0" fontId="0" fillId="10" borderId="0" xfId="0" applyFill="1" applyProtection="1"/>
    <xf numFmtId="0" fontId="4" fillId="11" borderId="0" xfId="0" applyFont="1" applyFill="1" applyProtection="1"/>
    <xf numFmtId="0" fontId="7" fillId="11" borderId="0" xfId="0" applyFont="1" applyFill="1" applyProtection="1"/>
    <xf numFmtId="0" fontId="7" fillId="11" borderId="2" xfId="0" applyFont="1" applyFill="1" applyBorder="1" applyProtection="1"/>
    <xf numFmtId="164" fontId="8" fillId="11" borderId="2" xfId="0" applyNumberFormat="1" applyFont="1" applyFill="1" applyBorder="1" applyProtection="1"/>
    <xf numFmtId="0" fontId="10" fillId="11" borderId="2" xfId="0" applyFont="1" applyFill="1" applyBorder="1" applyProtection="1"/>
    <xf numFmtId="0" fontId="7" fillId="11" borderId="3" xfId="0" applyFont="1" applyFill="1" applyBorder="1" applyProtection="1"/>
    <xf numFmtId="10" fontId="8" fillId="11" borderId="3" xfId="0" applyNumberFormat="1" applyFont="1" applyFill="1" applyBorder="1" applyProtection="1"/>
    <xf numFmtId="0" fontId="10" fillId="11" borderId="3" xfId="0" applyFont="1" applyFill="1" applyBorder="1" applyProtection="1"/>
    <xf numFmtId="164" fontId="8" fillId="11" borderId="3" xfId="0" applyNumberFormat="1" applyFont="1" applyFill="1" applyBorder="1" applyProtection="1"/>
    <xf numFmtId="3" fontId="8" fillId="11" borderId="3" xfId="0" applyNumberFormat="1" applyFont="1" applyFill="1" applyBorder="1" applyProtection="1"/>
    <xf numFmtId="164" fontId="11" fillId="12" borderId="4" xfId="0" applyNumberFormat="1" applyFont="1" applyFill="1" applyBorder="1" applyProtection="1">
      <protection locked="0"/>
    </xf>
    <xf numFmtId="164" fontId="11" fillId="12" borderId="5" xfId="0" applyNumberFormat="1" applyFont="1" applyFill="1" applyBorder="1" applyProtection="1">
      <protection locked="0"/>
    </xf>
    <xf numFmtId="165" fontId="11" fillId="12" borderId="5" xfId="0" applyNumberFormat="1" applyFont="1" applyFill="1" applyBorder="1" applyProtection="1">
      <protection locked="0"/>
    </xf>
    <xf numFmtId="0" fontId="11" fillId="12" borderId="4" xfId="0" applyFont="1" applyFill="1" applyBorder="1" applyProtection="1">
      <protection locked="0"/>
    </xf>
    <xf numFmtId="0" fontId="11" fillId="12" borderId="5" xfId="0" applyFont="1" applyFill="1" applyBorder="1" applyProtection="1">
      <protection locked="0"/>
    </xf>
    <xf numFmtId="4" fontId="11" fillId="12" borderId="5" xfId="0" applyNumberFormat="1" applyFont="1" applyFill="1" applyBorder="1" applyProtection="1">
      <protection locked="0"/>
    </xf>
    <xf numFmtId="0" fontId="9" fillId="4" borderId="0" xfId="0" applyFont="1" applyFill="1" applyProtection="1"/>
    <xf numFmtId="0" fontId="9" fillId="0" borderId="0" xfId="0" applyFont="1" applyProtection="1"/>
    <xf numFmtId="0" fontId="13" fillId="4" borderId="0" xfId="0" applyFont="1" applyFill="1" applyProtection="1"/>
    <xf numFmtId="0" fontId="7" fillId="13" borderId="0" xfId="0" applyFont="1" applyFill="1" applyProtection="1"/>
    <xf numFmtId="0" fontId="0" fillId="13" borderId="0" xfId="0" applyFill="1" applyProtection="1"/>
    <xf numFmtId="0" fontId="12" fillId="13" borderId="0" xfId="0" applyFont="1" applyFill="1" applyProtection="1"/>
    <xf numFmtId="0" fontId="7" fillId="0" borderId="0" xfId="0" applyFont="1" applyProtection="1"/>
    <xf numFmtId="0" fontId="4" fillId="14" borderId="0" xfId="0" applyFont="1" applyFill="1" applyBorder="1" applyProtection="1"/>
    <xf numFmtId="0" fontId="4" fillId="14" borderId="6" xfId="0" applyFont="1" applyFill="1" applyBorder="1" applyProtection="1"/>
    <xf numFmtId="0" fontId="4" fillId="14" borderId="7" xfId="0" applyFont="1" applyFill="1" applyBorder="1" applyProtection="1"/>
    <xf numFmtId="0" fontId="14" fillId="0" borderId="0" xfId="0" applyFont="1" applyProtection="1"/>
    <xf numFmtId="0" fontId="10" fillId="0" borderId="0" xfId="0" applyFont="1" applyProtection="1"/>
    <xf numFmtId="0" fontId="15" fillId="15" borderId="8" xfId="0" applyFont="1" applyFill="1" applyBorder="1" applyProtection="1"/>
    <xf numFmtId="0" fontId="7" fillId="16" borderId="0" xfId="0" applyFont="1" applyFill="1" applyProtection="1"/>
    <xf numFmtId="10" fontId="16" fillId="16" borderId="0" xfId="0" applyNumberFormat="1" applyFont="1" applyFill="1" applyProtection="1"/>
    <xf numFmtId="0" fontId="4" fillId="17" borderId="0" xfId="0" applyFont="1" applyFill="1" applyProtection="1"/>
    <xf numFmtId="164" fontId="17" fillId="17" borderId="0" xfId="0" applyNumberFormat="1" applyFont="1" applyFill="1" applyProtection="1"/>
    <xf numFmtId="0" fontId="4" fillId="16" borderId="0" xfId="0" applyFont="1" applyFill="1" applyProtection="1"/>
    <xf numFmtId="164" fontId="16" fillId="16" borderId="0" xfId="0" applyNumberFormat="1" applyFont="1" applyFill="1" applyProtection="1"/>
    <xf numFmtId="0" fontId="18" fillId="10" borderId="9" xfId="0" applyFont="1" applyFill="1" applyBorder="1" applyProtection="1"/>
    <xf numFmtId="164" fontId="19" fillId="10" borderId="9" xfId="0" applyNumberFormat="1" applyFont="1" applyFill="1" applyBorder="1" applyProtection="1"/>
    <xf numFmtId="164" fontId="11" fillId="11" borderId="0" xfId="0" applyNumberFormat="1" applyFont="1" applyFill="1" applyProtection="1"/>
    <xf numFmtId="0" fontId="20" fillId="11" borderId="0" xfId="0" applyFont="1" applyFill="1" applyProtection="1"/>
    <xf numFmtId="10" fontId="11" fillId="11" borderId="0" xfId="0" applyNumberFormat="1" applyFont="1" applyFill="1" applyProtection="1"/>
    <xf numFmtId="0" fontId="21" fillId="10" borderId="9" xfId="0" applyFont="1" applyFill="1" applyBorder="1" applyProtection="1"/>
    <xf numFmtId="0" fontId="5" fillId="8" borderId="0" xfId="0" applyFont="1" applyFill="1" applyAlignment="1" applyProtection="1">
      <alignment horizontal="center"/>
    </xf>
    <xf numFmtId="0" fontId="22" fillId="11" borderId="0" xfId="0" applyFont="1" applyFill="1" applyAlignment="1" applyProtection="1">
      <alignment horizontal="center"/>
    </xf>
    <xf numFmtId="0" fontId="23" fillId="11" borderId="10" xfId="0" applyFont="1" applyFill="1" applyBorder="1" applyAlignment="1" applyProtection="1">
      <alignment horizontal="center"/>
    </xf>
    <xf numFmtId="0" fontId="2" fillId="8" borderId="0" xfId="0" applyFont="1" applyFill="1" applyAlignment="1" applyProtection="1">
      <alignment horizontal="left"/>
    </xf>
    <xf numFmtId="0" fontId="6" fillId="9" borderId="0" xfId="0" applyFont="1" applyFill="1" applyAlignment="1" applyProtection="1">
      <alignment horizontal="left"/>
    </xf>
    <xf numFmtId="0" fontId="3" fillId="8" borderId="1" xfId="0" applyFont="1" applyFill="1" applyBorder="1" applyAlignment="1" applyProtection="1">
      <alignment horizontal="left"/>
    </xf>
    <xf numFmtId="0" fontId="3" fillId="8" borderId="0" xfId="0" applyFont="1" applyFill="1" applyBorder="1" applyAlignment="1" applyProtection="1">
      <alignment horizontal="left"/>
    </xf>
  </cellXfs>
  <cellStyles count="1">
    <cellStyle name="Normal" xfId="0" builtinId="0"/>
  </cellStyles>
  <dxfs count="2">
    <dxf>
      <font>
        <color rgb="FFFFFFFF"/>
      </font>
      <fill>
        <patternFill patternType="solid">
          <fgColor indexed="64"/>
          <bgColor rgb="FF27AE60"/>
        </patternFill>
      </fill>
    </dxf>
    <dxf>
      <font>
        <color rgb="FFFFFFFF"/>
      </font>
      <fill>
        <patternFill patternType="solid">
          <fgColor indexed="64"/>
          <bgColor rgb="FFC0392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3050761</xdr:colOff>
      <xdr:row>52</xdr:row>
      <xdr:rowOff>204306</xdr:rowOff>
    </xdr:from>
    <xdr:to>
      <xdr:col>2</xdr:col>
      <xdr:colOff>1524000</xdr:colOff>
      <xdr:row>55</xdr:row>
      <xdr:rowOff>166758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AC9724-E689-1FDC-A184-B8C9DF22C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6783" y="10126871"/>
          <a:ext cx="17780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D03901-FDEA-4D77-8D10-C4082554C528}">
  <we:reference id="wa200009404" version="1.0.0.5" store="en-US" storeType="OMEX"/>
  <we:alternateReferences>
    <we:reference id="wa200009404" version="1.0.0.5" store="en-US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C537-6C4E-439A-B06A-51D18045EA96}">
  <dimension ref="A1:Z200"/>
  <sheetViews>
    <sheetView tabSelected="1" zoomScale="115" zoomScaleNormal="115" workbookViewId="0">
      <pane ySplit="2" topLeftCell="A27" activePane="bottomLeft" state="frozen"/>
      <selection pane="bottomLeft" activeCell="G45" sqref="G45"/>
    </sheetView>
  </sheetViews>
  <sheetFormatPr baseColWidth="10" defaultRowHeight="15" x14ac:dyDescent="0.25"/>
  <cols>
    <col min="1" max="1" width="79.140625" bestFit="1" customWidth="1"/>
    <col min="2" max="2" width="49.5703125" customWidth="1"/>
    <col min="3" max="3" width="43.85546875" customWidth="1"/>
  </cols>
  <sheetData>
    <row r="1" spans="1:26" ht="18.75" x14ac:dyDescent="0.3">
      <c r="A1" s="59" t="s">
        <v>0</v>
      </c>
      <c r="B1" s="59"/>
      <c r="C1" s="59"/>
      <c r="D1" s="59"/>
      <c r="E1" s="59"/>
      <c r="F1" s="59"/>
      <c r="G1" s="5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60" t="s">
        <v>1</v>
      </c>
      <c r="B2" s="60"/>
      <c r="C2" s="60"/>
      <c r="D2" s="60"/>
      <c r="E2" s="60"/>
      <c r="F2" s="60"/>
      <c r="G2" s="6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.95" customHeight="1" x14ac:dyDescent="0.25">
      <c r="A3" s="14"/>
      <c r="B3" s="14"/>
      <c r="C3" s="14"/>
      <c r="D3" s="14"/>
      <c r="E3" s="14"/>
      <c r="F3" s="14"/>
      <c r="G3" s="1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61" t="s">
        <v>2</v>
      </c>
      <c r="B4" s="61"/>
      <c r="C4" s="61"/>
      <c r="D4" s="61"/>
      <c r="E4" s="61"/>
      <c r="F4" s="61"/>
      <c r="G4" s="6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7" t="s">
        <v>3</v>
      </c>
      <c r="B5" s="18">
        <v>1750905</v>
      </c>
      <c r="C5" s="19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0" t="s">
        <v>5</v>
      </c>
      <c r="B6" s="21">
        <v>5.0999999999999997E-2</v>
      </c>
      <c r="C6" s="2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0" t="s">
        <v>7</v>
      </c>
      <c r="B7" s="23">
        <f>B5*135</f>
        <v>236372175</v>
      </c>
      <c r="C7" s="22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0" t="s">
        <v>9</v>
      </c>
      <c r="B8" s="24">
        <v>100</v>
      </c>
      <c r="C8" s="22" t="s">
        <v>10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0" t="s">
        <v>11</v>
      </c>
      <c r="B9" s="21">
        <f>B6+0.08</f>
        <v>0.13100000000000001</v>
      </c>
      <c r="C9" s="2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0" t="s">
        <v>13</v>
      </c>
      <c r="B10" s="21">
        <v>0.5</v>
      </c>
      <c r="C10" s="22" t="s">
        <v>14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62" t="s">
        <v>15</v>
      </c>
      <c r="B12" s="62"/>
      <c r="C12" s="62"/>
      <c r="D12" s="62"/>
      <c r="E12" s="62"/>
      <c r="F12" s="62"/>
      <c r="G12" s="6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34" t="s">
        <v>16</v>
      </c>
      <c r="B13" s="26">
        <v>53294000</v>
      </c>
      <c r="C13" s="31" t="s">
        <v>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34" t="s">
        <v>18</v>
      </c>
      <c r="B14" s="27">
        <v>5.5</v>
      </c>
      <c r="C14" s="31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thickBot="1" x14ac:dyDescent="0.3">
      <c r="A15" s="34" t="s">
        <v>157</v>
      </c>
      <c r="B15" s="25">
        <v>89133</v>
      </c>
      <c r="C15" s="31" t="s">
        <v>20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35"/>
      <c r="B16" s="2"/>
      <c r="C16" s="3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34" t="s">
        <v>21</v>
      </c>
      <c r="B17" s="2"/>
      <c r="C17" s="3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36" t="s">
        <v>22</v>
      </c>
      <c r="B18" s="29" t="s">
        <v>23</v>
      </c>
      <c r="C18" s="33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36" t="s">
        <v>25</v>
      </c>
      <c r="B19" s="29" t="s">
        <v>23</v>
      </c>
      <c r="C19" s="3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36" t="s">
        <v>27</v>
      </c>
      <c r="B20" s="29" t="s">
        <v>23</v>
      </c>
      <c r="C20" s="31" t="s">
        <v>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36" t="s">
        <v>28</v>
      </c>
      <c r="B21" s="29" t="s">
        <v>29</v>
      </c>
      <c r="C21" s="31" t="s">
        <v>24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36" t="s">
        <v>30</v>
      </c>
      <c r="B22" s="30">
        <v>1</v>
      </c>
      <c r="C22" s="31" t="s">
        <v>31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36" t="s">
        <v>32</v>
      </c>
      <c r="B23" s="29" t="s">
        <v>23</v>
      </c>
      <c r="C23" s="31" t="s">
        <v>33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thickBot="1" x14ac:dyDescent="0.3">
      <c r="A24" s="36" t="s">
        <v>34</v>
      </c>
      <c r="B24" s="28" t="s">
        <v>23</v>
      </c>
      <c r="C24" s="31" t="s">
        <v>35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thickBot="1" x14ac:dyDescent="0.3">
      <c r="A26" s="61" t="s">
        <v>36</v>
      </c>
      <c r="B26" s="61"/>
      <c r="C26" s="61"/>
      <c r="D26" s="61"/>
      <c r="E26" s="61"/>
      <c r="F26" s="61"/>
      <c r="G26" s="6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7" t="s">
        <v>37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41" t="s">
        <v>38</v>
      </c>
      <c r="B29" s="38" t="str">
        <f>IF(OR(B23="SÍ",B24="SÍ"),"SÍ - SIN LÍMITE","NO")</f>
        <v>NO</v>
      </c>
      <c r="C29" s="4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41" t="s">
        <v>40</v>
      </c>
      <c r="B30" s="39" t="str">
        <f>IF(AND(B21="SÍ",B22&gt;B8),"SÍ - Solo aplica Art.6 L.44","NO")</f>
        <v>NO</v>
      </c>
      <c r="C30" s="42" t="s">
        <v>41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4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7" t="s">
        <v>42</v>
      </c>
      <c r="B32" s="2"/>
      <c r="C32" s="4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41" t="s">
        <v>43</v>
      </c>
      <c r="B33" s="38" t="str">
        <f>IF(AND(B20="SÍ",B13&lt;=B7),"SÍ → Límite = 100% IPC","NO")</f>
        <v>NO</v>
      </c>
      <c r="C33" s="42" t="s">
        <v>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41" t="s">
        <v>44</v>
      </c>
      <c r="B34" s="40" t="str">
        <f>IF(AND(B18="SÍ",B19="SÍ"),"SÍ → Límite = IPC+8pp","NO")</f>
        <v>NO</v>
      </c>
      <c r="C34" s="42" t="s">
        <v>12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41" t="s">
        <v>45</v>
      </c>
      <c r="B35" s="39" t="str">
        <f>IF(B18="NO","SÍ → Límite = 50% IPU anterior","NO")</f>
        <v>SÍ → Límite = 50% IPU anterior</v>
      </c>
      <c r="C35" s="42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thickBot="1" x14ac:dyDescent="0.3">
      <c r="A37" s="61" t="s">
        <v>46</v>
      </c>
      <c r="B37" s="61"/>
      <c r="C37" s="61"/>
      <c r="D37" s="61"/>
      <c r="E37" s="61"/>
      <c r="F37" s="61"/>
      <c r="G37" s="6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thickBot="1" x14ac:dyDescent="0.3">
      <c r="A39" s="37" t="s">
        <v>47</v>
      </c>
      <c r="B39" s="43" t="str">
        <f>IF(B29="SÍ - SIN LÍMITE","NINGUNO (excluido de límites)",IF(B30="SÍ - Solo aplica Art.6 L.44","Art. 6 Ley 44/1990 (doble del IPU anterior)",IF(LEFT(B33,2)="SÍ","Art. 2 inc.3 Ley 1995 (100% IPC)",IF(LEFT(B34,2)="SÍ","Art. 2 inc.1 Ley 1995 (IPC+8pp)",IF(LEFT(B35,2)="SÍ","Art. 2 inc.2 Ley 1995 (50% IPU ant.)","Art. 6 Ley 44/1990 (doble del IPU anterior)")))))</f>
        <v>Art. 2 inc.2 Ley 1995 (50% IPU ant.)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44" t="s">
        <v>48</v>
      </c>
      <c r="B41" s="45">
        <f>IF(B29="SÍ - SIN LÍMITE",9999,IF(B30="SÍ - Solo aplica Art.6 L.44",1,IF(LEFT(B33,2)="SÍ",B6,IF(LEFT(B34,2)="SÍ",B9,IF(LEFT(B35,2)="SÍ",B10,1)))))</f>
        <v>0.5</v>
      </c>
      <c r="C41" s="32" t="s">
        <v>49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3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46" t="s">
        <v>50</v>
      </c>
      <c r="B43" s="47">
        <f>B13*(B14/1000)</f>
        <v>293117</v>
      </c>
      <c r="C43" s="32" t="s">
        <v>52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48" t="s">
        <v>51</v>
      </c>
      <c r="B44" s="49">
        <f>IF(B29="SÍ - SIN LÍMITE",B43,B15*(1+B41))</f>
        <v>133699.5</v>
      </c>
      <c r="C44" s="32" t="s">
        <v>53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thickBot="1" x14ac:dyDescent="0.3">
      <c r="A45" s="2"/>
      <c r="B45" s="2"/>
      <c r="C45" s="3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thickBot="1" x14ac:dyDescent="0.35">
      <c r="A46" s="50" t="s">
        <v>54</v>
      </c>
      <c r="B46" s="51">
        <f>MIN(B43,B44)</f>
        <v>133699.5</v>
      </c>
      <c r="C46" s="55" t="s">
        <v>55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3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6" t="s">
        <v>56</v>
      </c>
      <c r="B48" s="52">
        <f>B43-B46</f>
        <v>159417.5</v>
      </c>
      <c r="C48" s="32" t="s">
        <v>57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5" t="s">
        <v>58</v>
      </c>
      <c r="B49" s="53" t="str">
        <f>IF(B29="SÍ - SIN LÍMITE","SI (sin limite aplicable)",IF(B43&lt;=B44,"SI - IPU teorico no excede el limite","NO - IPU teorico EXCEDE el limite, debe aplicar tope"))</f>
        <v>NO - IPU teorico EXCEDE el limite, debe aplicar tope</v>
      </c>
      <c r="C49" s="32" t="s">
        <v>59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6" t="s">
        <v>60</v>
      </c>
      <c r="B50" s="54">
        <f>IF(B15=0,"N/A",(B46-B15)/B15)</f>
        <v>0.5</v>
      </c>
      <c r="C50" s="32" t="s">
        <v>61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.95" customHeight="1" x14ac:dyDescent="0.25">
      <c r="A52" s="14"/>
      <c r="B52" s="14"/>
      <c r="C52" s="14"/>
      <c r="D52" s="14"/>
      <c r="E52" s="14"/>
      <c r="F52" s="14"/>
      <c r="G52" s="1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x14ac:dyDescent="0.3">
      <c r="A53" s="56" t="s">
        <v>159</v>
      </c>
      <c r="B53" s="56"/>
      <c r="C53" s="5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57" t="s">
        <v>160</v>
      </c>
      <c r="B54" s="57"/>
      <c r="C54" s="5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57" t="s">
        <v>162</v>
      </c>
      <c r="B55" s="57"/>
      <c r="C55" s="5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57" t="s">
        <v>161</v>
      </c>
      <c r="B56" s="57"/>
      <c r="C56" s="5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2.1" customHeight="1" thickBot="1" x14ac:dyDescent="0.35">
      <c r="A57" s="58" t="s">
        <v>163</v>
      </c>
      <c r="B57" s="58"/>
      <c r="C57" s="5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.95" customHeight="1" x14ac:dyDescent="0.25">
      <c r="A58" s="14"/>
      <c r="B58" s="14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mergeCells count="11">
    <mergeCell ref="A37:G37"/>
    <mergeCell ref="A1:G1"/>
    <mergeCell ref="A2:G2"/>
    <mergeCell ref="A4:G4"/>
    <mergeCell ref="A12:G12"/>
    <mergeCell ref="A26:G26"/>
    <mergeCell ref="A53:C53"/>
    <mergeCell ref="A54:C54"/>
    <mergeCell ref="A55:C55"/>
    <mergeCell ref="A56:C56"/>
    <mergeCell ref="A57:C57"/>
  </mergeCells>
  <conditionalFormatting sqref="B49">
    <cfRule type="containsText" dxfId="1" priority="1" operator="containsText" text="EXCEDE">
      <formula>NOT(ISERROR(SEARCH("EXCEDE",B49)))</formula>
    </cfRule>
  </conditionalFormatting>
  <conditionalFormatting sqref="B49">
    <cfRule type="containsText" dxfId="0" priority="2" operator="containsText" text="SI">
      <formula>NOT(ISERROR(SEARCH("SI",B49)))</formula>
    </cfRule>
  </conditionalFormatting>
  <dataValidations count="1">
    <dataValidation type="list" allowBlank="1" showInputMessage="1" showErrorMessage="1" errorTitle="Valor no válido" error="Solo puede ingresar SÍ o NO" sqref="B23:B24 B18:B21" xr:uid="{2D0D5D38-C2D4-4112-9F77-3BC75ADB5CF0}">
      <formula1>"SÍ,NO"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68F3-1C3B-4807-8FC7-9C9EFD8998FA}">
  <dimension ref="A1:Z200"/>
  <sheetViews>
    <sheetView workbookViewId="0"/>
  </sheetViews>
  <sheetFormatPr baseColWidth="10" defaultRowHeight="15" x14ac:dyDescent="0.25"/>
  <cols>
    <col min="1" max="1" width="22.85546875" customWidth="1"/>
    <col min="2" max="2" width="72.42578125" customWidth="1"/>
    <col min="3" max="4" width="38.140625" customWidth="1"/>
  </cols>
  <sheetData>
    <row r="1" spans="1:26" ht="17.25" x14ac:dyDescent="0.3">
      <c r="A1" s="6" t="s">
        <v>62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4" t="s">
        <v>63</v>
      </c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64</v>
      </c>
      <c r="B4" s="5" t="s">
        <v>65</v>
      </c>
      <c r="C4" s="5" t="s">
        <v>66</v>
      </c>
      <c r="D4" s="5" t="s">
        <v>67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 t="s">
        <v>68</v>
      </c>
      <c r="B5" s="2" t="s">
        <v>69</v>
      </c>
      <c r="C5" s="2" t="s">
        <v>70</v>
      </c>
      <c r="D5" s="2" t="s">
        <v>71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 t="s">
        <v>72</v>
      </c>
      <c r="B6" s="2" t="s">
        <v>73</v>
      </c>
      <c r="C6" s="2" t="s">
        <v>74</v>
      </c>
      <c r="D6" s="2" t="s">
        <v>75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 t="s">
        <v>76</v>
      </c>
      <c r="B7" s="2" t="s">
        <v>77</v>
      </c>
      <c r="C7" s="2" t="s">
        <v>78</v>
      </c>
      <c r="D7" s="2" t="s">
        <v>79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7" t="s">
        <v>80</v>
      </c>
      <c r="B9" s="7" t="s">
        <v>81</v>
      </c>
      <c r="C9" s="8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 t="s">
        <v>82</v>
      </c>
      <c r="B10" s="2" t="s">
        <v>83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84</v>
      </c>
      <c r="B11" s="2" t="s">
        <v>85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86</v>
      </c>
      <c r="B12" s="2" t="s">
        <v>87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 t="s">
        <v>88</v>
      </c>
      <c r="B13" s="2" t="s">
        <v>89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 t="s">
        <v>90</v>
      </c>
      <c r="B14" s="2" t="s">
        <v>91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 t="s">
        <v>92</v>
      </c>
      <c r="B15" s="2" t="s">
        <v>93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 t="s">
        <v>94</v>
      </c>
      <c r="B16" s="2" t="s">
        <v>95</v>
      </c>
      <c r="C16" s="2" t="s">
        <v>96</v>
      </c>
      <c r="D16" s="2" t="s">
        <v>97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 t="s">
        <v>98</v>
      </c>
      <c r="B17" s="2" t="s">
        <v>99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9" t="s">
        <v>100</v>
      </c>
      <c r="B19" s="10" t="s">
        <v>101</v>
      </c>
      <c r="C19" s="10"/>
      <c r="D19" s="1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" t="s">
        <v>102</v>
      </c>
      <c r="B22" s="3"/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5" t="s">
        <v>103</v>
      </c>
      <c r="B23" s="5" t="s">
        <v>104</v>
      </c>
      <c r="C23" s="5" t="s">
        <v>105</v>
      </c>
      <c r="D23" s="5" t="s">
        <v>67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 t="s">
        <v>68</v>
      </c>
      <c r="B24" s="2" t="s">
        <v>106</v>
      </c>
      <c r="C24" s="2" t="s">
        <v>107</v>
      </c>
      <c r="D24" s="2" t="s">
        <v>108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 t="s">
        <v>109</v>
      </c>
      <c r="B25" s="2" t="s">
        <v>110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 t="s">
        <v>111</v>
      </c>
      <c r="B26" s="2" t="s">
        <v>112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 t="s">
        <v>113</v>
      </c>
      <c r="B27" s="2" t="s">
        <v>114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9" t="s">
        <v>100</v>
      </c>
      <c r="B29" s="10" t="s">
        <v>115</v>
      </c>
      <c r="C29" s="10"/>
      <c r="D29" s="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4" t="s">
        <v>156</v>
      </c>
      <c r="B31" s="3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 t="s">
        <v>116</v>
      </c>
      <c r="B32" s="2" t="s">
        <v>117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 t="s">
        <v>118</v>
      </c>
      <c r="B33" s="2" t="s">
        <v>119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 t="s">
        <v>120</v>
      </c>
      <c r="B34" s="2" t="s">
        <v>121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 t="s">
        <v>122</v>
      </c>
      <c r="B35" s="2" t="s">
        <v>123</v>
      </c>
      <c r="C35" s="2" t="s">
        <v>124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1" t="s">
        <v>125</v>
      </c>
      <c r="B37" s="12"/>
      <c r="C37" s="12"/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9" t="s">
        <v>126</v>
      </c>
      <c r="B38" s="9" t="s">
        <v>127</v>
      </c>
      <c r="C38" s="9" t="s">
        <v>128</v>
      </c>
      <c r="D38" s="9" t="s">
        <v>129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 t="s">
        <v>130</v>
      </c>
      <c r="B39" s="2" t="s">
        <v>131</v>
      </c>
      <c r="C39" s="2" t="s">
        <v>132</v>
      </c>
      <c r="D39" s="2" t="s">
        <v>133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 t="s">
        <v>134</v>
      </c>
      <c r="B40" s="2" t="s">
        <v>135</v>
      </c>
      <c r="C40" s="2" t="s">
        <v>78</v>
      </c>
      <c r="D40" s="2" t="s">
        <v>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 t="s">
        <v>136</v>
      </c>
      <c r="B41" s="2" t="s">
        <v>137</v>
      </c>
      <c r="C41" s="2" t="s">
        <v>138</v>
      </c>
      <c r="D41" s="2" t="s">
        <v>12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 t="s">
        <v>139</v>
      </c>
      <c r="B42" s="2" t="s">
        <v>140</v>
      </c>
      <c r="C42" s="2" t="s">
        <v>141</v>
      </c>
      <c r="D42" s="2" t="s">
        <v>14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 t="s">
        <v>142</v>
      </c>
      <c r="B43" s="2" t="s">
        <v>143</v>
      </c>
      <c r="C43" s="2" t="s">
        <v>144</v>
      </c>
      <c r="D43" s="2" t="s">
        <v>145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 t="s">
        <v>146</v>
      </c>
      <c r="B44" s="2" t="s">
        <v>147</v>
      </c>
      <c r="C44" s="2" t="s">
        <v>144</v>
      </c>
      <c r="D44" s="2" t="s">
        <v>145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3" t="s">
        <v>148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 t="s">
        <v>149</v>
      </c>
      <c r="B48" s="2" t="s">
        <v>150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 t="s">
        <v>151</v>
      </c>
      <c r="B49" s="2" t="s">
        <v>152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 t="s">
        <v>153</v>
      </c>
      <c r="B50" s="2" t="s">
        <v>154</v>
      </c>
      <c r="C50" s="2" t="s">
        <v>155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 IPU</vt:lpstr>
      <vt:lpstr>Resumen Normativo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Vision23</dc:creator>
  <cp:lastModifiedBy>Vision23</cp:lastModifiedBy>
  <dcterms:created xsi:type="dcterms:W3CDTF">2026-02-05T21:19:08Z</dcterms:created>
  <dcterms:modified xsi:type="dcterms:W3CDTF">2026-02-05T21:44:04Z</dcterms:modified>
</cp:coreProperties>
</file>